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12" i="1"/>
  <c r="O16"/>
  <c r="O15"/>
  <c r="L5"/>
  <c r="O10"/>
  <c r="O7"/>
  <c r="L4" s="1"/>
  <c r="F6"/>
  <c r="P9"/>
  <c r="P8"/>
  <c r="B6"/>
  <c r="F4"/>
  <c r="B4"/>
  <c r="P5"/>
  <c r="P4"/>
  <c r="L3"/>
  <c r="O3"/>
  <c r="J1"/>
</calcChain>
</file>

<file path=xl/sharedStrings.xml><?xml version="1.0" encoding="utf-8"?>
<sst xmlns="http://schemas.openxmlformats.org/spreadsheetml/2006/main" count="37" uniqueCount="26">
  <si>
    <r>
      <t>CH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COOH</t>
    </r>
  </si>
  <si>
    <t>+</t>
  </si>
  <si>
    <t>NaOH</t>
  </si>
  <si>
    <t>→</t>
  </si>
  <si>
    <t>CH3COONa</t>
  </si>
  <si>
    <t>H2O</t>
  </si>
  <si>
    <t>ml NaOH</t>
  </si>
  <si>
    <t>0,1 M</t>
  </si>
  <si>
    <t>pH</t>
  </si>
  <si>
    <t>50 ml Acido acetico 0,1 M</t>
  </si>
  <si>
    <t>Acido debole</t>
  </si>
  <si>
    <r>
      <t>[H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] = radq(Ka*Ca)</t>
    </r>
  </si>
  <si>
    <t>Ka=</t>
  </si>
  <si>
    <r>
      <t>[H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]=</t>
    </r>
  </si>
  <si>
    <t>moli/L</t>
  </si>
  <si>
    <t>Moli A=</t>
  </si>
  <si>
    <t>Moli B=</t>
  </si>
  <si>
    <t>moli</t>
  </si>
  <si>
    <t>Soluzione tampone</t>
  </si>
  <si>
    <r>
      <t>[H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] = Ka*moliA/moli S</t>
    </r>
  </si>
  <si>
    <t>Acido debole + base forte</t>
  </si>
  <si>
    <t>Idrolisi</t>
  </si>
  <si>
    <r>
      <t>CH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COO</t>
    </r>
    <r>
      <rPr>
        <vertAlign val="superscript"/>
        <sz val="11"/>
        <color theme="1"/>
        <rFont val="Calibri"/>
        <family val="2"/>
        <scheme val="minor"/>
      </rPr>
      <t xml:space="preserve">-   </t>
    </r>
    <r>
      <rPr>
        <sz val="11"/>
        <color theme="1"/>
        <rFont val="Calibri"/>
        <family val="2"/>
        <scheme val="minor"/>
      </rPr>
      <t>+  H2O = CH3COOH + OH-</t>
    </r>
  </si>
  <si>
    <r>
      <t>[OH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]= radq(Kw/Ka*Cs)</t>
    </r>
  </si>
  <si>
    <t>Cs=</t>
  </si>
  <si>
    <t>[OH-]=</t>
  </si>
</sst>
</file>

<file path=xl/styles.xml><?xml version="1.0" encoding="utf-8"?>
<styleSheet xmlns="http://schemas.openxmlformats.org/spreadsheetml/2006/main">
  <numFmts count="1">
    <numFmt numFmtId="167" formatCode="0.00000"/>
  </numFmts>
  <fonts count="4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7" fontId="0" fillId="0" borderId="0" xfId="0" applyNumberFormat="1"/>
    <xf numFmtId="2" fontId="0" fillId="0" borderId="2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zoomScale="130" zoomScaleNormal="130" workbookViewId="0">
      <selection activeCell="H9" sqref="H9"/>
    </sheetView>
  </sheetViews>
  <sheetFormatPr defaultRowHeight="15"/>
  <cols>
    <col min="1" max="1" width="3" customWidth="1"/>
    <col min="2" max="2" width="10.42578125" customWidth="1"/>
    <col min="3" max="3" width="2.42578125" customWidth="1"/>
    <col min="5" max="5" width="4.140625" customWidth="1"/>
    <col min="6" max="6" width="11.28515625" customWidth="1"/>
    <col min="7" max="7" width="2.7109375" customWidth="1"/>
    <col min="9" max="9" width="4.140625" customWidth="1"/>
    <col min="10" max="10" width="9.85546875" bestFit="1" customWidth="1"/>
    <col min="11" max="11" width="9.140625" style="3"/>
    <col min="14" max="14" width="7.28515625" customWidth="1"/>
    <col min="15" max="15" width="10.5703125" customWidth="1"/>
    <col min="18" max="18" width="4.140625" customWidth="1"/>
  </cols>
  <sheetData>
    <row r="1" spans="1:17">
      <c r="B1" t="s">
        <v>20</v>
      </c>
      <c r="F1" t="s">
        <v>9</v>
      </c>
      <c r="I1" t="s">
        <v>12</v>
      </c>
      <c r="J1">
        <f>0.000018</f>
        <v>1.8E-5</v>
      </c>
      <c r="K1" s="3" t="s">
        <v>6</v>
      </c>
      <c r="L1" s="4"/>
    </row>
    <row r="2" spans="1:17" ht="18.75">
      <c r="B2" t="s">
        <v>0</v>
      </c>
      <c r="C2" t="s">
        <v>1</v>
      </c>
      <c r="D2" t="s">
        <v>2</v>
      </c>
      <c r="E2" s="1" t="s">
        <v>3</v>
      </c>
      <c r="F2" s="1" t="s">
        <v>4</v>
      </c>
      <c r="G2" s="1" t="s">
        <v>1</v>
      </c>
      <c r="H2" s="1" t="s">
        <v>5</v>
      </c>
      <c r="K2" s="5" t="s">
        <v>7</v>
      </c>
      <c r="L2" s="6" t="s">
        <v>8</v>
      </c>
      <c r="N2">
        <v>1</v>
      </c>
      <c r="O2" t="s">
        <v>10</v>
      </c>
      <c r="P2" t="s">
        <v>11</v>
      </c>
    </row>
    <row r="3" spans="1:17" ht="17.25">
      <c r="A3">
        <v>5</v>
      </c>
      <c r="B3">
        <v>5.0000000000000001E-3</v>
      </c>
      <c r="D3">
        <v>5.0000000000000001E-4</v>
      </c>
      <c r="K3" s="3">
        <v>0</v>
      </c>
      <c r="L3" s="8">
        <f>-LOG10(O3)</f>
        <v>2.8723637474483468</v>
      </c>
      <c r="N3" t="s">
        <v>13</v>
      </c>
      <c r="O3" s="7">
        <f>SQRT(J1*0.1)</f>
        <v>1.341640786499874E-3</v>
      </c>
      <c r="P3" t="s">
        <v>14</v>
      </c>
    </row>
    <row r="4" spans="1:17">
      <c r="B4">
        <f>B3-D3</f>
        <v>4.5000000000000005E-3</v>
      </c>
      <c r="D4">
        <v>0</v>
      </c>
      <c r="F4">
        <f>D3</f>
        <v>5.0000000000000001E-4</v>
      </c>
      <c r="K4" s="3">
        <v>5</v>
      </c>
      <c r="L4" s="8">
        <f>-LOG10(O7)</f>
        <v>3.7904849854573692</v>
      </c>
      <c r="N4">
        <v>2</v>
      </c>
      <c r="O4" t="s">
        <v>15</v>
      </c>
      <c r="P4">
        <f>0.05*0.1</f>
        <v>5.000000000000001E-3</v>
      </c>
      <c r="Q4" t="s">
        <v>17</v>
      </c>
    </row>
    <row r="5" spans="1:17">
      <c r="A5">
        <v>10</v>
      </c>
      <c r="B5">
        <v>5.0000000000000001E-3</v>
      </c>
      <c r="D5">
        <v>1E-3</v>
      </c>
      <c r="K5" s="3">
        <v>10</v>
      </c>
      <c r="L5" s="8">
        <f>-LOG10(O10)</f>
        <v>4.1426675035687319</v>
      </c>
      <c r="O5" t="s">
        <v>16</v>
      </c>
      <c r="P5">
        <f>0.005*0.1</f>
        <v>5.0000000000000001E-4</v>
      </c>
      <c r="Q5" t="s">
        <v>17</v>
      </c>
    </row>
    <row r="6" spans="1:17" ht="17.25">
      <c r="B6">
        <f>B5-D5</f>
        <v>4.0000000000000001E-3</v>
      </c>
      <c r="D6">
        <v>0</v>
      </c>
      <c r="F6">
        <f>D5</f>
        <v>1E-3</v>
      </c>
      <c r="K6" s="3">
        <v>20</v>
      </c>
      <c r="L6" s="2"/>
      <c r="N6" t="s">
        <v>18</v>
      </c>
      <c r="P6" t="s">
        <v>19</v>
      </c>
    </row>
    <row r="7" spans="1:17" ht="17.25">
      <c r="K7" s="3">
        <v>30</v>
      </c>
      <c r="L7" s="2"/>
      <c r="N7" t="s">
        <v>13</v>
      </c>
      <c r="O7" s="7">
        <f>$J$1*B4/F4</f>
        <v>1.6200000000000001E-4</v>
      </c>
      <c r="P7" t="s">
        <v>14</v>
      </c>
    </row>
    <row r="8" spans="1:17">
      <c r="K8" s="3">
        <v>40</v>
      </c>
      <c r="L8" s="2"/>
      <c r="N8">
        <v>3</v>
      </c>
      <c r="O8" t="s">
        <v>15</v>
      </c>
      <c r="P8">
        <f>0.05*0.1</f>
        <v>5.000000000000001E-3</v>
      </c>
      <c r="Q8" t="s">
        <v>17</v>
      </c>
    </row>
    <row r="9" spans="1:17">
      <c r="K9" s="3">
        <v>45</v>
      </c>
      <c r="L9" s="2"/>
      <c r="O9" t="s">
        <v>16</v>
      </c>
      <c r="P9">
        <f>0.01*0.1</f>
        <v>1E-3</v>
      </c>
      <c r="Q9" t="s">
        <v>17</v>
      </c>
    </row>
    <row r="10" spans="1:17" ht="17.25">
      <c r="K10" s="3">
        <v>49</v>
      </c>
      <c r="L10" s="2"/>
      <c r="N10" t="s">
        <v>13</v>
      </c>
      <c r="O10" s="7">
        <f>$J$1*B6/F6</f>
        <v>7.2000000000000002E-5</v>
      </c>
      <c r="P10" t="s">
        <v>14</v>
      </c>
    </row>
    <row r="11" spans="1:17">
      <c r="K11" s="3">
        <v>49.8</v>
      </c>
      <c r="L11" s="2"/>
    </row>
    <row r="12" spans="1:17">
      <c r="A12">
        <v>50</v>
      </c>
      <c r="B12">
        <v>5.0000000000000001E-3</v>
      </c>
      <c r="D12">
        <v>5.0000000000000001E-3</v>
      </c>
      <c r="K12" s="3">
        <v>50</v>
      </c>
      <c r="L12" s="8">
        <f>14-(-LOG10(O16))</f>
        <v>8.7218487496163561</v>
      </c>
    </row>
    <row r="13" spans="1:17" ht="18.75">
      <c r="B13">
        <v>0</v>
      </c>
      <c r="D13">
        <v>0</v>
      </c>
      <c r="F13">
        <v>5.0000000000000001E-3</v>
      </c>
      <c r="K13" s="3">
        <v>50.2</v>
      </c>
      <c r="L13" s="2"/>
      <c r="N13" t="s">
        <v>21</v>
      </c>
      <c r="O13" t="s">
        <v>22</v>
      </c>
    </row>
    <row r="14" spans="1:17" ht="17.25">
      <c r="K14" s="3">
        <v>51</v>
      </c>
      <c r="L14" s="2"/>
      <c r="N14" t="s">
        <v>23</v>
      </c>
    </row>
    <row r="15" spans="1:17">
      <c r="K15" s="3">
        <v>55</v>
      </c>
      <c r="L15" s="2"/>
      <c r="N15" t="s">
        <v>24</v>
      </c>
      <c r="O15">
        <f>F13/0.1</f>
        <v>4.9999999999999996E-2</v>
      </c>
      <c r="P15" t="s">
        <v>14</v>
      </c>
    </row>
    <row r="16" spans="1:17">
      <c r="K16" s="3">
        <v>60</v>
      </c>
      <c r="L16" s="2"/>
      <c r="N16" t="s">
        <v>25</v>
      </c>
      <c r="O16">
        <f>SQRT((0.00000000000001/J1)*O15)</f>
        <v>5.2704627669472984E-6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2017-03-30T07:10:21Z</dcterms:created>
  <dcterms:modified xsi:type="dcterms:W3CDTF">2017-03-30T07:49:22Z</dcterms:modified>
</cp:coreProperties>
</file>